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Mike Holt\Dropbox (MHE)\MHE Technical Team\Mike Holt Files\"/>
    </mc:Choice>
  </mc:AlternateContent>
  <xr:revisionPtr revIDLastSave="0" documentId="8_{148B748A-D5F5-4174-AE6D-6558C44DDFA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7bOmadOTXO1pNOB/wqQAi+0kqvQ=="/>
    </ext>
  </extLst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30" i="1"/>
  <c r="C18" i="1"/>
  <c r="C12" i="1"/>
  <c r="D39" i="1"/>
  <c r="C34" i="1"/>
  <c r="C31" i="1"/>
  <c r="C29" i="1"/>
  <c r="D29" i="1" s="1"/>
  <c r="C28" i="1"/>
  <c r="B27" i="1"/>
  <c r="B26" i="1"/>
  <c r="B25" i="1"/>
  <c r="B24" i="1"/>
  <c r="B23" i="1"/>
  <c r="B22" i="1"/>
  <c r="B21" i="1"/>
  <c r="F20" i="1"/>
  <c r="C14" i="1"/>
  <c r="C15" i="1" s="1"/>
  <c r="C11" i="1"/>
  <c r="D11" i="1" s="1"/>
  <c r="C36" i="1" l="1"/>
  <c r="C32" i="1"/>
  <c r="C33" i="1" s="1"/>
  <c r="C17" i="1"/>
  <c r="D17" i="1" s="1"/>
  <c r="C35" i="1"/>
  <c r="D35" i="1" s="1"/>
  <c r="D14" i="1"/>
  <c r="D32" i="1" l="1"/>
</calcChain>
</file>

<file path=xl/sharedStrings.xml><?xml version="1.0" encoding="utf-8"?>
<sst xmlns="http://schemas.openxmlformats.org/spreadsheetml/2006/main" count="64" uniqueCount="28">
  <si>
    <t>Run  Amps</t>
  </si>
  <si>
    <t>Start Amps</t>
  </si>
  <si>
    <t>Mike Holt Generator Sizer - Propane (LP)</t>
  </si>
  <si>
    <t xml:space="preserve"> </t>
  </si>
  <si>
    <t>Running Current</t>
  </si>
  <si>
    <t>Running current is a condition with all loads expected or desired to be on at any given time.</t>
  </si>
  <si>
    <t>Largest A/C Compressor Nameplate RLA</t>
  </si>
  <si>
    <t>Largest A/C Compressor Fan Nameplate RLA/FLA</t>
  </si>
  <si>
    <t>Largest A/C Compressor Nameplate LRA</t>
  </si>
  <si>
    <t>Second Largest A/C Compressor Nameplate RLA</t>
  </si>
  <si>
    <t>Second Largest A/C Compressor Fan Nameplate RLA/FLA</t>
  </si>
  <si>
    <t>Second Largest A/C Compressor Nameplate LRA</t>
  </si>
  <si>
    <t>No Load Shed and No Soft Start</t>
  </si>
  <si>
    <t>Amperes</t>
  </si>
  <si>
    <t>kW</t>
  </si>
  <si>
    <t>Surge Current - Running Current with Largest A/C Starting (LRA)</t>
  </si>
  <si>
    <t>Load Shed Largest A/C</t>
  </si>
  <si>
    <t>Running Current, less largest A/C current</t>
  </si>
  <si>
    <t>In this case, it's running current less the largest a/c load</t>
  </si>
  <si>
    <t>Surge Current - Running Current with 2nd Largest A/C Starting (LRA)</t>
  </si>
  <si>
    <t>In this case, it's running current less the largest and second largest a/c load, plus the second largest a/c starting current</t>
  </si>
  <si>
    <t>Soft Start Largest A/C</t>
  </si>
  <si>
    <t>In this case, it's running current less the largest a/c current, plus the largest a/c starting current</t>
  </si>
  <si>
    <t>Mike Holt Generator Sizer - Natural Gas (NG)</t>
  </si>
  <si>
    <t>Running Current - Largest &amp; Second Largest A/C's running</t>
  </si>
  <si>
    <t>Running Current - Largest A/C off and all other A/C's running</t>
  </si>
  <si>
    <t>Mike Holt Generator Sizer - Portable</t>
  </si>
  <si>
    <t>Running Current with NO a/c's running or Starting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</si>
</sst>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1"/>
      <name val="Arial"/>
    </font>
    <font>
      <sz val="11"/>
      <color rgb="FFFF0000"/>
      <name val="Calibri"/>
    </font>
    <font>
      <sz val="11"/>
      <color theme="9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0" borderId="5" xfId="0" applyFont="1" applyBorder="1"/>
    <xf numFmtId="2" fontId="4" fillId="3" borderId="6" xfId="0" applyNumberFormat="1" applyFont="1" applyFill="1" applyBorder="1" applyAlignment="1"/>
    <xf numFmtId="0" fontId="1" fillId="0" borderId="1" xfId="0" applyFont="1" applyBorder="1"/>
    <xf numFmtId="0" fontId="1" fillId="0" borderId="0" xfId="0" applyFont="1" applyAlignment="1">
      <alignment horizontal="right"/>
    </xf>
    <xf numFmtId="2" fontId="4" fillId="3" borderId="1" xfId="0" applyNumberFormat="1" applyFont="1" applyFill="1" applyBorder="1" applyAlignment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5" fillId="0" borderId="0" xfId="0" applyFont="1"/>
    <xf numFmtId="2" fontId="1" fillId="0" borderId="5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6" fillId="0" borderId="0" xfId="0" applyFont="1"/>
    <xf numFmtId="2" fontId="4" fillId="0" borderId="5" xfId="0" applyNumberFormat="1" applyFont="1" applyBorder="1" applyAlignment="1"/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2" fontId="4" fillId="0" borderId="1" xfId="0" applyNumberFormat="1" applyFont="1" applyBorder="1" applyAlignment="1"/>
    <xf numFmtId="2" fontId="1" fillId="0" borderId="1" xfId="0" applyNumberFormat="1" applyFont="1" applyBorder="1" applyAlignment="1"/>
  </cellXfs>
  <cellStyles count="1">
    <cellStyle name="Normal" xfId="0" builtinId="0"/>
  </cellStyles>
  <dxfs count="24"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AD47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9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85" zoomScaleNormal="85" workbookViewId="0">
      <selection activeCell="E20" sqref="E20"/>
    </sheetView>
  </sheetViews>
  <sheetFormatPr defaultColWidth="12.59765625" defaultRowHeight="15" customHeight="1" x14ac:dyDescent="0.25"/>
  <cols>
    <col min="1" max="1" width="2" customWidth="1"/>
    <col min="2" max="2" width="50.69921875" customWidth="1"/>
    <col min="3" max="3" width="7.59765625" customWidth="1"/>
    <col min="4" max="4" width="9.3984375" customWidth="1"/>
    <col min="5" max="5" width="10.19921875" customWidth="1"/>
    <col min="6" max="6" width="9.8984375" customWidth="1"/>
    <col min="7" max="26" width="7.59765625" customWidth="1"/>
  </cols>
  <sheetData>
    <row r="1" spans="1:26" ht="14.25" customHeight="1" x14ac:dyDescent="0.3">
      <c r="A1" s="1"/>
      <c r="B1" s="1"/>
      <c r="C1" s="1"/>
      <c r="D1" s="1"/>
      <c r="E1" s="2" t="s">
        <v>0</v>
      </c>
      <c r="F1" s="2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21" t="s">
        <v>2</v>
      </c>
      <c r="C2" s="22"/>
      <c r="D2" s="23"/>
      <c r="E2" s="26">
        <v>70.8</v>
      </c>
      <c r="F2" s="26">
        <v>141.69999999999999</v>
      </c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3" t="s">
        <v>3</v>
      </c>
      <c r="S2" s="3"/>
      <c r="T2" s="3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4" t="s">
        <v>4</v>
      </c>
      <c r="C3" s="5">
        <v>48</v>
      </c>
      <c r="D3" s="6"/>
      <c r="E3" s="1" t="s">
        <v>5</v>
      </c>
      <c r="F3" s="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3</v>
      </c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6" t="s">
        <v>6</v>
      </c>
      <c r="C4" s="8">
        <v>20</v>
      </c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6" t="s">
        <v>7</v>
      </c>
      <c r="C5" s="8">
        <v>3</v>
      </c>
      <c r="D5" s="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"/>
      <c r="B6" s="6" t="s">
        <v>8</v>
      </c>
      <c r="C6" s="8">
        <v>100</v>
      </c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6" t="s">
        <v>9</v>
      </c>
      <c r="C7" s="8">
        <v>15</v>
      </c>
      <c r="D7" s="6"/>
      <c r="E7" s="1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 t="s">
        <v>3</v>
      </c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1"/>
      <c r="B8" s="6" t="s">
        <v>10</v>
      </c>
      <c r="C8" s="8">
        <v>2</v>
      </c>
      <c r="D8" s="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6" t="s">
        <v>11</v>
      </c>
      <c r="C9" s="8">
        <v>80</v>
      </c>
      <c r="D9" s="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9" t="s">
        <v>12</v>
      </c>
      <c r="C10" s="10" t="s">
        <v>13</v>
      </c>
      <c r="D10" s="11" t="s">
        <v>14</v>
      </c>
      <c r="E10" s="1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4" t="s">
        <v>4</v>
      </c>
      <c r="C11" s="13">
        <f>+C3</f>
        <v>48</v>
      </c>
      <c r="D11" s="14">
        <f>+C11*240/1000</f>
        <v>11.52</v>
      </c>
      <c r="E11" s="1" t="s">
        <v>5</v>
      </c>
      <c r="F11" s="1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 t="s">
        <v>3</v>
      </c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6" t="s">
        <v>15</v>
      </c>
      <c r="C12" s="13">
        <f>(C3-C4-C5+C6)</f>
        <v>125</v>
      </c>
      <c r="D12" s="14"/>
      <c r="E12" s="1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 t="s">
        <v>3</v>
      </c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9" t="s">
        <v>16</v>
      </c>
      <c r="C13" s="10" t="s">
        <v>13</v>
      </c>
      <c r="D13" s="11" t="s">
        <v>14</v>
      </c>
      <c r="E13" s="1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4" t="s">
        <v>17</v>
      </c>
      <c r="C14" s="13">
        <f>+C3-C4-C5</f>
        <v>25</v>
      </c>
      <c r="D14" s="14">
        <f>+C14*240/1000</f>
        <v>6</v>
      </c>
      <c r="E14" s="1" t="s">
        <v>18</v>
      </c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6" t="s">
        <v>19</v>
      </c>
      <c r="C15" s="13">
        <f>+C14-C7-C8+C9</f>
        <v>88</v>
      </c>
      <c r="D15" s="14"/>
      <c r="E15" s="1" t="s">
        <v>20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9" t="s">
        <v>21</v>
      </c>
      <c r="C16" s="10" t="s">
        <v>13</v>
      </c>
      <c r="D16" s="11" t="s">
        <v>14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4" t="s">
        <v>4</v>
      </c>
      <c r="C17" s="13">
        <f>+C11</f>
        <v>48</v>
      </c>
      <c r="D17" s="14">
        <f>+C17*240/1000</f>
        <v>11.52</v>
      </c>
      <c r="E17" s="1" t="s">
        <v>5</v>
      </c>
      <c r="F17" s="1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6" t="s">
        <v>15</v>
      </c>
      <c r="C18" s="13">
        <f>+C3-C4-C5+(C6*0.4)</f>
        <v>65</v>
      </c>
      <c r="D18" s="14"/>
      <c r="E18" s="1" t="s">
        <v>22</v>
      </c>
      <c r="F18" s="1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1"/>
      <c r="C19" s="1"/>
      <c r="D19" s="1"/>
      <c r="E19" s="2" t="s">
        <v>0</v>
      </c>
      <c r="F19" s="2" t="s">
        <v>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24" t="s">
        <v>23</v>
      </c>
      <c r="C20" s="22"/>
      <c r="D20" s="23"/>
      <c r="E20" s="26">
        <v>70.8</v>
      </c>
      <c r="F20" s="27">
        <f>34000/240</f>
        <v>141.66666666666666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4" t="str">
        <f t="shared" ref="B21:C27" si="0">+B3</f>
        <v>Running Current</v>
      </c>
      <c r="C21" s="16">
        <f>+C3</f>
        <v>48</v>
      </c>
      <c r="D21" s="14"/>
      <c r="E21" s="1" t="s">
        <v>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"/>
      <c r="B22" s="4" t="str">
        <f t="shared" si="0"/>
        <v>Largest A/C Compressor Nameplate RLA</v>
      </c>
      <c r="C22" s="16">
        <f t="shared" si="0"/>
        <v>20</v>
      </c>
      <c r="D22" s="1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"/>
      <c r="B23" s="4" t="str">
        <f t="shared" si="0"/>
        <v>Largest A/C Compressor Fan Nameplate RLA/FLA</v>
      </c>
      <c r="C23" s="16">
        <f t="shared" si="0"/>
        <v>3</v>
      </c>
      <c r="D23" s="1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4" t="str">
        <f t="shared" si="0"/>
        <v>Largest A/C Compressor Nameplate LRA</v>
      </c>
      <c r="C24" s="16">
        <f t="shared" si="0"/>
        <v>100</v>
      </c>
      <c r="D24" s="1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4" t="str">
        <f t="shared" si="0"/>
        <v>Second Largest A/C Compressor Nameplate RLA</v>
      </c>
      <c r="C25" s="16">
        <f t="shared" si="0"/>
        <v>15</v>
      </c>
      <c r="D25" s="1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4" t="str">
        <f t="shared" si="0"/>
        <v>Second Largest A/C Compressor Fan Nameplate RLA/FLA</v>
      </c>
      <c r="C26" s="16">
        <f t="shared" si="0"/>
        <v>2</v>
      </c>
      <c r="D26" s="1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4" t="str">
        <f t="shared" si="0"/>
        <v>Second Largest A/C Compressor Nameplate LRA</v>
      </c>
      <c r="C27" s="16">
        <f t="shared" si="0"/>
        <v>80</v>
      </c>
      <c r="D27" s="1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17" t="s">
        <v>12</v>
      </c>
      <c r="C28" s="18" t="str">
        <f>+C10</f>
        <v>Amperes</v>
      </c>
      <c r="D28" s="19" t="s">
        <v>14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4" t="s">
        <v>24</v>
      </c>
      <c r="C29" s="13">
        <f>+C21</f>
        <v>48</v>
      </c>
      <c r="D29" s="14">
        <f>+(C29*240)/1000</f>
        <v>11.52</v>
      </c>
      <c r="E29" s="1" t="s">
        <v>5</v>
      </c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6" t="s">
        <v>15</v>
      </c>
      <c r="C30" s="13">
        <f>(C21-C22-C23)+C24</f>
        <v>125</v>
      </c>
      <c r="D30" s="14"/>
      <c r="E30" s="1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17" t="s">
        <v>16</v>
      </c>
      <c r="C31" s="18" t="str">
        <f>+C13</f>
        <v>Amperes</v>
      </c>
      <c r="D31" s="19" t="s">
        <v>14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4" t="s">
        <v>25</v>
      </c>
      <c r="C32" s="13">
        <f>+C21-C22-C23</f>
        <v>25</v>
      </c>
      <c r="D32" s="14">
        <f>+C32*240/1000</f>
        <v>6</v>
      </c>
      <c r="E32" s="1" t="s">
        <v>18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6" t="s">
        <v>19</v>
      </c>
      <c r="C33" s="13">
        <f>+C32-C25-C26+C27</f>
        <v>88</v>
      </c>
      <c r="D33" s="14"/>
      <c r="E33" s="1" t="s">
        <v>20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17" t="s">
        <v>21</v>
      </c>
      <c r="C34" s="18" t="str">
        <f>+C16</f>
        <v>Amperes</v>
      </c>
      <c r="D34" s="19" t="s">
        <v>14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4" t="s">
        <v>24</v>
      </c>
      <c r="C35" s="13">
        <f>+C29</f>
        <v>48</v>
      </c>
      <c r="D35" s="14">
        <f>+C35*240/1000</f>
        <v>11.52</v>
      </c>
      <c r="E35" s="1" t="s">
        <v>5</v>
      </c>
      <c r="F35" s="1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 t="s">
        <v>3</v>
      </c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6" t="s">
        <v>15</v>
      </c>
      <c r="C36" s="13">
        <f>+C21-C22-C23+(C24*0.4)</f>
        <v>65</v>
      </c>
      <c r="D36" s="6"/>
      <c r="E36" s="1" t="s">
        <v>22</v>
      </c>
      <c r="F36" s="1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 t="s">
        <v>3</v>
      </c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3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 t="s">
        <v>3</v>
      </c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25" t="s">
        <v>26</v>
      </c>
      <c r="C38" s="22"/>
      <c r="D38" s="2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 t="s">
        <v>3</v>
      </c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4" t="s">
        <v>27</v>
      </c>
      <c r="C39" s="13">
        <v>48</v>
      </c>
      <c r="D39" s="14">
        <f>+C39*240/1000</f>
        <v>11.52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 t="s">
        <v>3</v>
      </c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2:D2"/>
    <mergeCell ref="B20:D20"/>
    <mergeCell ref="B38:D38"/>
  </mergeCells>
  <conditionalFormatting sqref="C11">
    <cfRule type="expression" dxfId="23" priority="1">
      <formula>$C$11&gt;E2</formula>
    </cfRule>
  </conditionalFormatting>
  <conditionalFormatting sqref="C11">
    <cfRule type="expression" dxfId="22" priority="2">
      <formula>$C$11&lt;E2</formula>
    </cfRule>
  </conditionalFormatting>
  <conditionalFormatting sqref="C14">
    <cfRule type="expression" dxfId="21" priority="3">
      <formula>$C$14&gt;E2</formula>
    </cfRule>
  </conditionalFormatting>
  <conditionalFormatting sqref="C14">
    <cfRule type="expression" dxfId="20" priority="4">
      <formula>$C$14&lt;E2</formula>
    </cfRule>
  </conditionalFormatting>
  <conditionalFormatting sqref="C17">
    <cfRule type="expression" dxfId="19" priority="5">
      <formula>$C$17&gt;E2</formula>
    </cfRule>
  </conditionalFormatting>
  <conditionalFormatting sqref="C17">
    <cfRule type="expression" dxfId="18" priority="6">
      <formula>$C$17&lt;E2</formula>
    </cfRule>
  </conditionalFormatting>
  <conditionalFormatting sqref="C15">
    <cfRule type="expression" dxfId="17" priority="7">
      <formula>$C$15&lt;F2</formula>
    </cfRule>
  </conditionalFormatting>
  <conditionalFormatting sqref="C15">
    <cfRule type="expression" dxfId="16" priority="8">
      <formula>$C$15&gt;F2</formula>
    </cfRule>
  </conditionalFormatting>
  <conditionalFormatting sqref="C18">
    <cfRule type="expression" dxfId="15" priority="9">
      <formula>$C$18&lt;F2</formula>
    </cfRule>
  </conditionalFormatting>
  <conditionalFormatting sqref="C18">
    <cfRule type="expression" dxfId="14" priority="10">
      <formula>$C$18&gt;F2</formula>
    </cfRule>
  </conditionalFormatting>
  <conditionalFormatting sqref="C12">
    <cfRule type="expression" dxfId="13" priority="11">
      <formula>$C$12&gt;F2</formula>
    </cfRule>
  </conditionalFormatting>
  <conditionalFormatting sqref="C12">
    <cfRule type="expression" dxfId="12" priority="12">
      <formula>$C$12&lt;F2</formula>
    </cfRule>
  </conditionalFormatting>
  <conditionalFormatting sqref="C29">
    <cfRule type="expression" dxfId="11" priority="13">
      <formula>$C$29&gt;E20</formula>
    </cfRule>
  </conditionalFormatting>
  <conditionalFormatting sqref="C29">
    <cfRule type="expression" dxfId="10" priority="14">
      <formula>$C$29&lt;E20</formula>
    </cfRule>
  </conditionalFormatting>
  <conditionalFormatting sqref="C30">
    <cfRule type="expression" dxfId="9" priority="15">
      <formula>$C$30&gt;F20</formula>
    </cfRule>
  </conditionalFormatting>
  <conditionalFormatting sqref="C30">
    <cfRule type="expression" dxfId="8" priority="16">
      <formula>$C$29&lt;F20</formula>
    </cfRule>
  </conditionalFormatting>
  <conditionalFormatting sqref="C32">
    <cfRule type="expression" dxfId="7" priority="17">
      <formula>$C$32&gt;E20</formula>
    </cfRule>
  </conditionalFormatting>
  <conditionalFormatting sqref="C32">
    <cfRule type="expression" dxfId="6" priority="18">
      <formula>$C$32&lt;E20</formula>
    </cfRule>
  </conditionalFormatting>
  <conditionalFormatting sqref="C33">
    <cfRule type="expression" dxfId="5" priority="19">
      <formula>$C$33&lt;F20</formula>
    </cfRule>
  </conditionalFormatting>
  <conditionalFormatting sqref="C33">
    <cfRule type="expression" dxfId="4" priority="20">
      <formula>$C$33&gt;F20</formula>
    </cfRule>
  </conditionalFormatting>
  <conditionalFormatting sqref="C35">
    <cfRule type="expression" dxfId="3" priority="21">
      <formula>$C$35&gt;E20</formula>
    </cfRule>
  </conditionalFormatting>
  <conditionalFormatting sqref="C35">
    <cfRule type="expression" dxfId="2" priority="22">
      <formula>$C$35&lt;E20</formula>
    </cfRule>
  </conditionalFormatting>
  <conditionalFormatting sqref="C36">
    <cfRule type="expression" dxfId="1" priority="23">
      <formula>$C$36&lt;F20</formula>
    </cfRule>
  </conditionalFormatting>
  <conditionalFormatting sqref="C36">
    <cfRule type="expression" dxfId="0" priority="24">
      <formula>$C$36&gt;F20</formula>
    </cfRule>
  </conditionalFormatting>
  <pageMargins left="0.45" right="0.45" top="0.25" bottom="0.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Holt</dc:creator>
  <cp:lastModifiedBy>Mike Holt</cp:lastModifiedBy>
  <dcterms:created xsi:type="dcterms:W3CDTF">2020-06-10T19:21:23Z</dcterms:created>
  <dcterms:modified xsi:type="dcterms:W3CDTF">2021-09-07T01:43:02Z</dcterms:modified>
</cp:coreProperties>
</file>